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4720" windowHeight="11835"/>
  </bookViews>
  <sheets>
    <sheet name="Blad1" sheetId="1" r:id="rId1"/>
    <sheet name="Blad2" sheetId="2" r:id="rId2"/>
    <sheet name="Blad3" sheetId="3" r:id="rId3"/>
  </sheets>
  <definedNames>
    <definedName name="aliexpress.com">Blad1!$J$42</definedName>
  </definedNames>
  <calcPr calcId="145621"/>
</workbook>
</file>

<file path=xl/calcChain.xml><?xml version="1.0" encoding="utf-8"?>
<calcChain xmlns="http://schemas.openxmlformats.org/spreadsheetml/2006/main">
  <c r="I36" i="1" l="1"/>
  <c r="B50" i="1" l="1"/>
  <c r="I50" i="1" s="1"/>
  <c r="B29" i="1"/>
  <c r="G29" i="1"/>
  <c r="I29" i="1" l="1"/>
  <c r="B39" i="1"/>
  <c r="B47" i="1"/>
  <c r="I47" i="1" s="1"/>
  <c r="G34" i="1"/>
  <c r="B46" i="1"/>
  <c r="I46" i="1" s="1"/>
  <c r="B45" i="1"/>
  <c r="I45" i="1" s="1"/>
  <c r="I48" i="1"/>
  <c r="B18" i="1"/>
  <c r="I18" i="1" s="1"/>
  <c r="B20" i="1"/>
  <c r="I20" i="1" s="1"/>
  <c r="B44" i="1" l="1"/>
  <c r="I44" i="1" s="1"/>
  <c r="B37" i="1"/>
  <c r="G37" i="1"/>
  <c r="G38" i="1"/>
  <c r="B38" i="1"/>
  <c r="H56" i="1"/>
  <c r="G53" i="1"/>
  <c r="B53" i="1"/>
  <c r="B52" i="1"/>
  <c r="G52" i="1"/>
  <c r="I38" i="1" l="1"/>
  <c r="I37" i="1"/>
  <c r="I52" i="1"/>
  <c r="I53" i="1"/>
  <c r="B49" i="1"/>
  <c r="I49" i="1" s="1"/>
  <c r="B43" i="1" l="1"/>
  <c r="I43" i="1" s="1"/>
  <c r="G41" i="1"/>
  <c r="B41" i="1"/>
  <c r="B42" i="1"/>
  <c r="I42" i="1" s="1"/>
  <c r="I41" i="1" l="1"/>
  <c r="B34" i="1"/>
  <c r="I34" i="1" l="1"/>
  <c r="G31" i="1"/>
  <c r="G32" i="1"/>
  <c r="G33" i="1"/>
  <c r="G35" i="1"/>
  <c r="G40" i="1"/>
  <c r="G13" i="1"/>
  <c r="G14" i="1"/>
  <c r="G15" i="1"/>
  <c r="G16" i="1"/>
  <c r="G17" i="1"/>
  <c r="G19" i="1"/>
  <c r="G21" i="1"/>
  <c r="G22" i="1"/>
  <c r="G23" i="1"/>
  <c r="G24" i="1"/>
  <c r="G25" i="1"/>
  <c r="G26" i="1"/>
  <c r="G27" i="1"/>
  <c r="G28" i="1"/>
  <c r="G12" i="1"/>
  <c r="B40" i="1" l="1"/>
  <c r="I40" i="1" l="1"/>
  <c r="B13" i="1"/>
  <c r="I13" i="1" l="1"/>
  <c r="B14" i="1"/>
  <c r="B12" i="1"/>
  <c r="B27" i="1"/>
  <c r="I27" i="1" l="1"/>
  <c r="I12" i="1"/>
  <c r="I14" i="1"/>
  <c r="B5" i="1"/>
  <c r="B9" i="1"/>
  <c r="I9" i="1" s="1"/>
  <c r="B10" i="1"/>
  <c r="B7" i="1"/>
  <c r="I5" i="1" l="1"/>
  <c r="I10" i="1"/>
  <c r="I11" i="1"/>
  <c r="B8" i="1"/>
  <c r="I8" i="1" s="1"/>
  <c r="B6" i="1"/>
  <c r="I6" i="1" l="1"/>
  <c r="B32" i="1"/>
  <c r="B35" i="1"/>
  <c r="B31" i="1"/>
  <c r="B33" i="1"/>
  <c r="B30" i="1"/>
  <c r="B3" i="1"/>
  <c r="B4" i="1"/>
  <c r="B15" i="1"/>
  <c r="B16" i="1"/>
  <c r="B17" i="1"/>
  <c r="B19" i="1"/>
  <c r="B21" i="1"/>
  <c r="B22" i="1"/>
  <c r="B23" i="1"/>
  <c r="B24" i="1"/>
  <c r="B25" i="1"/>
  <c r="B26" i="1"/>
  <c r="B28" i="1"/>
  <c r="B2" i="1"/>
  <c r="I21" i="1" l="1"/>
  <c r="I33" i="1"/>
  <c r="I3" i="1"/>
  <c r="I35" i="1"/>
  <c r="I31" i="1"/>
  <c r="I26" i="1"/>
  <c r="I32" i="1"/>
  <c r="I23" i="1"/>
  <c r="I2" i="1"/>
  <c r="I17" i="1"/>
  <c r="I22" i="1"/>
  <c r="I19" i="1"/>
  <c r="I28" i="1"/>
  <c r="I16" i="1"/>
  <c r="I25" i="1"/>
  <c r="I15" i="1"/>
  <c r="I24" i="1"/>
  <c r="I4" i="1"/>
  <c r="I56" i="1" l="1"/>
  <c r="I57" i="1" s="1"/>
</calcChain>
</file>

<file path=xl/sharedStrings.xml><?xml version="1.0" encoding="utf-8"?>
<sst xmlns="http://schemas.openxmlformats.org/spreadsheetml/2006/main" count="216" uniqueCount="163">
  <si>
    <t>Lundahl LL1663 P-P</t>
  </si>
  <si>
    <t>Uitgangstrafo</t>
  </si>
  <si>
    <t>Voedingstrafo</t>
  </si>
  <si>
    <t>Smoorspoel</t>
  </si>
  <si>
    <t>Lundahl LL1651</t>
  </si>
  <si>
    <t>Lundahl LL1638/8H</t>
  </si>
  <si>
    <t>Omschrijving</t>
  </si>
  <si>
    <t>Leverancier</t>
  </si>
  <si>
    <t>Prijs/st</t>
  </si>
  <si>
    <t>Sub.</t>
  </si>
  <si>
    <t>Part. Nr.</t>
  </si>
  <si>
    <t>Aantal tot.</t>
  </si>
  <si>
    <t>Aantal p/st</t>
  </si>
  <si>
    <t>71-CPF2150K00FKE14</t>
  </si>
  <si>
    <t>71-RS02B12K00FE12</t>
  </si>
  <si>
    <t>Opm.</t>
  </si>
  <si>
    <t>Reeds aanwezig</t>
  </si>
  <si>
    <t>871-B32232A1225K</t>
  </si>
  <si>
    <t>647-TVX1E102MCD</t>
  </si>
  <si>
    <t>Jukebox Revival</t>
  </si>
  <si>
    <t>KT88</t>
  </si>
  <si>
    <t>Elektro Harmonics KT88</t>
  </si>
  <si>
    <t>Condensator PIO</t>
  </si>
  <si>
    <t>Tentlabs Negative BIAS supply</t>
  </si>
  <si>
    <t>Negative BIAS supply</t>
  </si>
  <si>
    <t>4x BF245C N-channel FET TO92 BF245 NFET VHF UHF RF</t>
  </si>
  <si>
    <t>BF245C</t>
  </si>
  <si>
    <t>tubantiacomponents Ebay</t>
  </si>
  <si>
    <t>Porto</t>
  </si>
  <si>
    <t>Voetje voor behuizing goud groot</t>
  </si>
  <si>
    <t>goldlarge</t>
  </si>
  <si>
    <t>KT88 EH</t>
  </si>
  <si>
    <t>SSHV2 Board + SSHV2 Full Kit</t>
  </si>
  <si>
    <t>SSHV2</t>
  </si>
  <si>
    <t>Buisvoet noval Belton</t>
  </si>
  <si>
    <t>MBE04140C1800FC100</t>
  </si>
  <si>
    <t>160-59-880</t>
  </si>
  <si>
    <t>MBE04140C4700FC100</t>
  </si>
  <si>
    <t>160-59-890</t>
  </si>
  <si>
    <t>160-59-898</t>
  </si>
  <si>
    <t>MBE04140C1001FC100</t>
  </si>
  <si>
    <t>160-59-922</t>
  </si>
  <si>
    <t>MBE04140C1002FC100</t>
  </si>
  <si>
    <t>160-59-938</t>
  </si>
  <si>
    <t>MBE04140C4702FC100</t>
  </si>
  <si>
    <t>MBE04140C8202FC100</t>
  </si>
  <si>
    <t>160-59-944</t>
  </si>
  <si>
    <t>160-59-946</t>
  </si>
  <si>
    <t>MBE04140C1003FC100</t>
  </si>
  <si>
    <t>160-59-954</t>
  </si>
  <si>
    <t>MBE04140C4703FC100</t>
  </si>
  <si>
    <t>160-59-189</t>
  </si>
  <si>
    <t>MBB02070C1000FCT00</t>
  </si>
  <si>
    <t>Vishay/Dale weerstand metaal film 150k - 2W 1%</t>
  </si>
  <si>
    <t>Distrelec</t>
  </si>
  <si>
    <t>Vishay/Beyschlag weerstand metaal film 100R - 0,6 W 1%</t>
  </si>
  <si>
    <t>Vishay/Beyschlag weerstand metaal film 180R - 1W 1%</t>
  </si>
  <si>
    <t>Vishay/Beyschlag weerstand metaal film 470R - 1W 1%</t>
  </si>
  <si>
    <t>Vishay/Beyschlag weerstand metaal film 1k - 1W 1%</t>
  </si>
  <si>
    <t>Vishay/Beyschlag weerstand metaal film 10k - 1W 1%</t>
  </si>
  <si>
    <t>Vishay/Beyschlag weerstand metaal film 47k - 1W 1%</t>
  </si>
  <si>
    <t>Vishay/Beyschlag weerstand metaal film 82k - 1W 1%</t>
  </si>
  <si>
    <t>Vishay/Beyschlag weerstand metaal film 100k - 1W 1%</t>
  </si>
  <si>
    <t>Vishay/Beyschlag weerstand metaal film 470k - 1W 1%</t>
  </si>
  <si>
    <t>Type</t>
  </si>
  <si>
    <t>RS02B12K00FE12</t>
  </si>
  <si>
    <t>CPF2150K00FKE14</t>
  </si>
  <si>
    <t>Vishay/Beyschlag weerstand metaal film 220k - 1W 1%</t>
  </si>
  <si>
    <t>160-59-950</t>
  </si>
  <si>
    <t>MBE04140C2203FC100</t>
  </si>
  <si>
    <t>Vishay Schottky diode 1 A 100 V DO-41</t>
  </si>
  <si>
    <t>SB1H100-E3/73</t>
  </si>
  <si>
    <t>110-83-735</t>
  </si>
  <si>
    <t>175-04-244</t>
  </si>
  <si>
    <t>204UBD/C430</t>
  </si>
  <si>
    <t>Everlight Electronics LED 3 mm (T1) Blauw</t>
  </si>
  <si>
    <t xml:space="preserve">Belton buisvoet noval </t>
  </si>
  <si>
    <t>Acoustic Dimension</t>
  </si>
  <si>
    <t>K75-10B 0,47µF - 500V</t>
  </si>
  <si>
    <t>164-34-432</t>
  </si>
  <si>
    <t>M64Y501KB40</t>
  </si>
  <si>
    <t>Vishay Meerslag instelpotmeter, cermet 500 Ohm Lineair 500 mW</t>
  </si>
  <si>
    <t>170-00-400</t>
  </si>
  <si>
    <t>BYV38</t>
  </si>
  <si>
    <t>Vishay Telefunken Gelijkricht diode SOD-57 1000 V / 2A</t>
  </si>
  <si>
    <t>PKNI 20 B RED</t>
  </si>
  <si>
    <t>140-21-477</t>
  </si>
  <si>
    <t>SKS Kontakttechnik binding post ø 4 mm zwart</t>
  </si>
  <si>
    <t>PKNI 20 B BLACK</t>
  </si>
  <si>
    <t>140-21-478</t>
  </si>
  <si>
    <t>BTW</t>
  </si>
  <si>
    <t>Totaal</t>
  </si>
  <si>
    <t>porto + invoerrechten 31,54</t>
  </si>
  <si>
    <t>594-2222-021-38109</t>
  </si>
  <si>
    <t>871-B25620B267K881</t>
  </si>
  <si>
    <t>aliexpress.com</t>
  </si>
  <si>
    <t>GDTC0020</t>
  </si>
  <si>
    <t>GDTC0021</t>
  </si>
  <si>
    <t>Keramische 8 polige buisvoet</t>
  </si>
  <si>
    <t>porto + invoerrechten 79,03</t>
  </si>
  <si>
    <t>6H30Pi gold EH</t>
  </si>
  <si>
    <t>Elektro Harmonics 6H30Pi gold EH</t>
  </si>
  <si>
    <t>Afstandbouten M3/10 mm</t>
  </si>
  <si>
    <t>Conrad</t>
  </si>
  <si>
    <t>526630 - 89</t>
  </si>
  <si>
    <t>1272364 - 89</t>
  </si>
  <si>
    <t>Mouser</t>
  </si>
  <si>
    <t>TeaBagDiyAudio@gmail.com</t>
  </si>
  <si>
    <t>AANPASSING SSHV2</t>
  </si>
  <si>
    <t>747-IXTP01N100D</t>
  </si>
  <si>
    <t>IXTP01N100D</t>
  </si>
  <si>
    <t>MKP1848C61060JK2</t>
  </si>
  <si>
    <t xml:space="preserve">75-MKP1848C61060JK2 </t>
  </si>
  <si>
    <t xml:space="preserve">
Vishay/Roederstein Film Capacitors 10uF 600V 5%</t>
  </si>
  <si>
    <t xml:space="preserve">
IXYS MOSFET 0.1 Amps 1000V 110 Rds</t>
  </si>
  <si>
    <t>Subtot.</t>
  </si>
  <si>
    <t>855-W2332-00</t>
  </si>
  <si>
    <t>W2332-00</t>
  </si>
  <si>
    <t>Ohmite heatsink TO-220 218 247 black anodized</t>
  </si>
  <si>
    <t>RA-T2X-51E</t>
  </si>
  <si>
    <t xml:space="preserve">588-RA-T2X-51E </t>
  </si>
  <si>
    <t>737857 - 89</t>
  </si>
  <si>
    <t>402133 - 89</t>
  </si>
  <si>
    <t>Vermogensweerstand 820R - 5W</t>
  </si>
  <si>
    <t>Vermogensweerstand 1k - 5W</t>
  </si>
  <si>
    <t>402125 - 89</t>
  </si>
  <si>
    <t>Neutrik NC3FP-1</t>
  </si>
  <si>
    <t>Hicon HI-X3CM</t>
  </si>
  <si>
    <t>749069 - 89</t>
  </si>
  <si>
    <t>Neutrik NF2D0</t>
  </si>
  <si>
    <t>731044 - 89</t>
  </si>
  <si>
    <t>AlphaWire 5856 RD005</t>
  </si>
  <si>
    <t>42R321121</t>
  </si>
  <si>
    <t>736916 - 89</t>
  </si>
  <si>
    <t>K+B apparaatstekker C14 Serie 42R Stekker, inbouw verticaal</t>
  </si>
  <si>
    <t>AlphaWire draad 1 x 0.62 mm² Rood 30.5 m</t>
  </si>
  <si>
    <t>Neutrik cinch-connector flensbus, contacten recht</t>
  </si>
  <si>
    <t>Hicon XLR-connector stekker, recht 3p</t>
  </si>
  <si>
    <t>Neutrik XLR-connector flensbus, contacten recht 3p</t>
  </si>
  <si>
    <t>Transformer enclosure 107x107x115mm</t>
  </si>
  <si>
    <t>Transformer enclosure 123x123x120mm</t>
  </si>
  <si>
    <t>59400-00-82-4922</t>
  </si>
  <si>
    <t>Terminal stud</t>
  </si>
  <si>
    <t>Harwin standoff insulator STANYL</t>
  </si>
  <si>
    <r>
      <t>871-B44030J00</t>
    </r>
    <r>
      <rPr>
        <sz val="11"/>
        <color rgb="FFFF0000"/>
        <rFont val="Calibri"/>
        <family val="2"/>
        <scheme val="minor"/>
      </rPr>
      <t>90</t>
    </r>
    <r>
      <rPr>
        <sz val="11"/>
        <color theme="1"/>
        <rFont val="Calibri"/>
        <family val="2"/>
        <scheme val="minor"/>
      </rPr>
      <t>B000</t>
    </r>
  </si>
  <si>
    <t>Is eigenlijk te groot. De juiste maat clip is slechts te bestellen met een minimum van 150 stuks!! Wordt dus aangepast naar een diameter van 75mm</t>
  </si>
  <si>
    <t>SKS Kontakttechnik binding post ø 4 mm rood</t>
  </si>
  <si>
    <t xml:space="preserve"> Vishay aluminium electrolytic capacitor 10µF - 63V</t>
  </si>
  <si>
    <t>MAL202138109E3</t>
  </si>
  <si>
    <t>B32232A1225K000</t>
  </si>
  <si>
    <t>Nichicon Elco 1000µF - 25V</t>
  </si>
  <si>
    <t>TVX1E102MCD</t>
  </si>
  <si>
    <t>B44030J0090B000</t>
  </si>
  <si>
    <t>B25620B267K881</t>
  </si>
  <si>
    <t>€</t>
  </si>
  <si>
    <t>EPCOS / TDK Ring clip mounting (voor 260µF - 880V)</t>
  </si>
  <si>
    <t>EPCOS / TDK  Film Capacitor 260µF - 880V DC 10% 75x95mm MKP</t>
  </si>
  <si>
    <t>EPCOS / TDK  film capacitor 2,2µF - 100V</t>
  </si>
  <si>
    <t xml:space="preserve">6035/10 B6 </t>
  </si>
  <si>
    <t xml:space="preserve">WR Rademacher printplaat Epoxide (l x b) 100 mm x 80 mm </t>
  </si>
  <si>
    <t xml:space="preserve">VK C-904-1-EP </t>
  </si>
  <si>
    <t>527271 - 89</t>
  </si>
  <si>
    <t>Vishay/Dale weerstand draadgew. 12k - 3W 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</si>
</sst>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3"/>
      <color theme="1"/>
      <name val="Arial"/>
      <family val="2"/>
    </font>
    <font>
      <sz val="9"/>
      <color rgb="FF000000"/>
      <name val="Verdana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2" fontId="0" fillId="0" borderId="0" xfId="0" applyNumberFormat="1"/>
    <xf numFmtId="164" fontId="1" fillId="0" borderId="0" xfId="0" applyNumberFormat="1" applyFont="1"/>
    <xf numFmtId="164" fontId="0" fillId="0" borderId="0" xfId="0" applyNumberFormat="1"/>
    <xf numFmtId="0" fontId="2" fillId="0" borderId="0" xfId="1"/>
    <xf numFmtId="2" fontId="1" fillId="0" borderId="0" xfId="0" applyNumberFormat="1" applyFont="1"/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2" fontId="1" fillId="0" borderId="0" xfId="0" applyNumberFormat="1" applyFont="1" applyAlignment="1">
      <alignment horizontal="right"/>
    </xf>
    <xf numFmtId="0" fontId="1" fillId="0" borderId="0" xfId="0" applyFont="1" applyAlignment="1"/>
    <xf numFmtId="0" fontId="0" fillId="0" borderId="0" xfId="0" applyAlignment="1"/>
    <xf numFmtId="0" fontId="0" fillId="0" borderId="0" xfId="0"/>
    <xf numFmtId="2" fontId="0" fillId="0" borderId="0" xfId="0" applyNumberFormat="1"/>
    <xf numFmtId="164" fontId="0" fillId="0" borderId="0" xfId="0" applyNumberFormat="1"/>
    <xf numFmtId="0" fontId="2" fillId="0" borderId="0" xfId="1"/>
    <xf numFmtId="2" fontId="1" fillId="0" borderId="0" xfId="0" applyNumberFormat="1" applyFont="1"/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0" fillId="0" borderId="0" xfId="0" applyAlignment="1"/>
    <xf numFmtId="164" fontId="4" fillId="0" borderId="0" xfId="0" applyNumberFormat="1" applyFont="1"/>
    <xf numFmtId="2" fontId="0" fillId="0" borderId="0" xfId="0" applyNumberFormat="1" applyFont="1"/>
    <xf numFmtId="0" fontId="0" fillId="0" borderId="0" xfId="0" applyAlignment="1">
      <alignment horizontal="left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istrelec.nl/nl/gelijkricht-diode-sod-57-1000-vishay-telefunken-byv38/p/17000400?q=170-00-400&amp;page=1&amp;origPos=1&amp;origPageSize=50&amp;simi=97.5&amp;no-cache=true" TargetMode="External"/><Relationship Id="rId13" Type="http://schemas.openxmlformats.org/officeDocument/2006/relationships/hyperlink" Target="http://www.mouser.com/search/ProductDetail.aspx?r=871%2dB32232A1225K" TargetMode="External"/><Relationship Id="rId18" Type="http://schemas.openxmlformats.org/officeDocument/2006/relationships/hyperlink" Target="https://www.aliexpress.com/item/1PC-Black-Metal-Vintage-Tube-Amplifier-Transformer-Protect-Cover-Box-Case-Enclosure-123x123x120mm-FREE-SHIPPING/1322955578.html" TargetMode="External"/><Relationship Id="rId26" Type="http://schemas.openxmlformats.org/officeDocument/2006/relationships/hyperlink" Target="https://www.distrelec.nl/nl/weerstand-82-kohm-vishay-mbe04140c8202fc100/p/16059944?q=160-59-944&amp;page=1&amp;origPos=1&amp;origPageSize=50&amp;simi=97.5&amp;no-cache=true" TargetMode="External"/><Relationship Id="rId39" Type="http://schemas.openxmlformats.org/officeDocument/2006/relationships/hyperlink" Target="https://www.conrad.nl/nl/vermogensweerstand-820-axiaal-bedraad-5-w-1-stuks-402125.html" TargetMode="External"/><Relationship Id="rId3" Type="http://schemas.openxmlformats.org/officeDocument/2006/relationships/hyperlink" Target="https://www.distrelec.nl/nl/weerstand-100-ohm-vishay-mbb02070c1000fct00/p/16059189?q=160-59-189&amp;page=1&amp;origPos=1&amp;origPageSize=50&amp;simi=97.5&amp;no-cache=true" TargetMode="External"/><Relationship Id="rId21" Type="http://schemas.openxmlformats.org/officeDocument/2006/relationships/hyperlink" Target="https://www.distrelec.nl/nl/weerstand-180-ohm-vishay-mbe04140c1800fc100/p/16059880?q=160-59-880&amp;page=1&amp;origPos=1&amp;origPageSize=50&amp;simi=97.5&amp;no-cache=true" TargetMode="External"/><Relationship Id="rId34" Type="http://schemas.openxmlformats.org/officeDocument/2006/relationships/hyperlink" Target="https://nl.mouser.com/search/ProductDetail.aspx?r=855-W2332-00" TargetMode="External"/><Relationship Id="rId42" Type="http://schemas.openxmlformats.org/officeDocument/2006/relationships/hyperlink" Target="https://www.conrad.nl/nl/cinch-connector-flensbus-contacten-recht-neutrik-nf2d0-aantal-polen-2-731044.htmll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http://www.acoustic-dimension.com/" TargetMode="External"/><Relationship Id="rId12" Type="http://schemas.openxmlformats.org/officeDocument/2006/relationships/hyperlink" Target="http://www.mouser.com/search/ProductDetail.aspx?r=71%2dCPF2150K00FKE14" TargetMode="External"/><Relationship Id="rId17" Type="http://schemas.openxmlformats.org/officeDocument/2006/relationships/hyperlink" Target="https://nl.mouser.com/search/ProductDetail.aspx?r=871-B44030J0090B000" TargetMode="External"/><Relationship Id="rId25" Type="http://schemas.openxmlformats.org/officeDocument/2006/relationships/hyperlink" Target="https://www.distrelec.nl/nl/weerstand-100-kohm-vishay-mbe04140c1003fc100/p/16059946?q=160-59-946&amp;page=1&amp;origPos=1&amp;origPageSize=50&amp;simi=97.5&amp;no-cache=true" TargetMode="External"/><Relationship Id="rId33" Type="http://schemas.openxmlformats.org/officeDocument/2006/relationships/hyperlink" Target="https://nl.mouser.com/search/ProductDetail.aspx?r=75-MKP1848C61060JK2" TargetMode="External"/><Relationship Id="rId38" Type="http://schemas.openxmlformats.org/officeDocument/2006/relationships/hyperlink" Target="https://www.conrad.nl/nl/vermogensweerstand-1-k-axiaal-bedraad-5-w-1-stuks-402133.html" TargetMode="External"/><Relationship Id="rId46" Type="http://schemas.openxmlformats.org/officeDocument/2006/relationships/hyperlink" Target="https://www.conrad.nl/nl/wr-rademacher-wr-typ-904-1-experimenteer-printplaat-epoxide-l-x-b-100-mm-x-80-mm-35-m-rastermaat-254-mm-inhoud-1-st-527271.html" TargetMode="External"/><Relationship Id="rId2" Type="http://schemas.openxmlformats.org/officeDocument/2006/relationships/hyperlink" Target="https://www.jukebox-revival.eu/staging/catalogsearch/result/?q=KT88+EH&amp;order=relevance&amp;dir=desc" TargetMode="External"/><Relationship Id="rId16" Type="http://schemas.openxmlformats.org/officeDocument/2006/relationships/hyperlink" Target="http://www.mouser.com/search/ProductDetail.aspx?r=871%2dB25620B267K881" TargetMode="External"/><Relationship Id="rId20" Type="http://schemas.openxmlformats.org/officeDocument/2006/relationships/hyperlink" Target="https://www.distrelec.nl/nl/schottky-diode-100-do-41-vishay-sb1h100-e3-73/p/11083735?q=110-83-735&amp;page=1&amp;origPos=1&amp;origPageSize=50&amp;simi=97.5&amp;no-cache=true" TargetMode="External"/><Relationship Id="rId29" Type="http://schemas.openxmlformats.org/officeDocument/2006/relationships/hyperlink" Target="https://www.conrad.nl/nl/afstandbouten-buiten-en-binnen-schroefdraad-m3-messing-afstand-10-mm-1-stuks-526630.html" TargetMode="External"/><Relationship Id="rId41" Type="http://schemas.openxmlformats.org/officeDocument/2006/relationships/hyperlink" Target="https://www.conrad.nl/nl/xlr-connector-stekker-recht-hicon-hi-x3cm-aantal-polen-3-749069.html" TargetMode="External"/><Relationship Id="rId1" Type="http://schemas.openxmlformats.org/officeDocument/2006/relationships/hyperlink" Target="http://www.acoustic-dimension.com/" TargetMode="External"/><Relationship Id="rId6" Type="http://schemas.openxmlformats.org/officeDocument/2006/relationships/hyperlink" Target="https://www.distrelec.nl/nl/led-mm-t1-blauw-everlight-electronics-204ubd-c430/p/17504244?q=175-04-244&amp;page=1&amp;origPos=1&amp;origPageSize=50&amp;simi=97.5&amp;no-cache=true" TargetMode="External"/><Relationship Id="rId11" Type="http://schemas.openxmlformats.org/officeDocument/2006/relationships/hyperlink" Target="http://www.mouser.com/search/ProductDetail.aspx?r=71%2dRS02B12K00FE12" TargetMode="External"/><Relationship Id="rId24" Type="http://schemas.openxmlformats.org/officeDocument/2006/relationships/hyperlink" Target="https://www.distrelec.nl/nl/weerstand-47-kohm-vishay-mbe04140c4702fc100/p/16059938?q=160-59-938&amp;page=1&amp;origPos=1&amp;origPageSize=50&amp;simi=97.5&amp;no-cache=true" TargetMode="External"/><Relationship Id="rId32" Type="http://schemas.openxmlformats.org/officeDocument/2006/relationships/hyperlink" Target="https://nl.mouser.com/search/ProductDetail.aspx?r=747-IXTP01N100D" TargetMode="External"/><Relationship Id="rId37" Type="http://schemas.openxmlformats.org/officeDocument/2006/relationships/hyperlink" Target="mailto:TeaBagDiyAudio@gmail.com" TargetMode="External"/><Relationship Id="rId40" Type="http://schemas.openxmlformats.org/officeDocument/2006/relationships/hyperlink" Target="https://www.conrad.nl/nl/xlr-connector-flensbus-contacten-recht-neutrik-nc3fp-1-aantal-polen-3-737857.html" TargetMode="External"/><Relationship Id="rId45" Type="http://schemas.openxmlformats.org/officeDocument/2006/relationships/hyperlink" Target="https://www.jukebox-revival.eu/staging/catalogsearch/result/?q=goldlarge&amp;order=relevance&amp;dir=desc" TargetMode="External"/><Relationship Id="rId5" Type="http://schemas.openxmlformats.org/officeDocument/2006/relationships/hyperlink" Target="https://www.distrelec.nl/nl/weerstand-220-kohm-vishay-mbe04140c2203fc100/p/16059950?q=160-59-950&amp;page=1&amp;origPos=1&amp;origPageSize=50&amp;simi=97.5&amp;no-cache=true" TargetMode="External"/><Relationship Id="rId15" Type="http://schemas.openxmlformats.org/officeDocument/2006/relationships/hyperlink" Target="http://www.mouser.com/search/ProductDetail.aspx?r=594%2d2222%2d021%2d38109" TargetMode="External"/><Relationship Id="rId23" Type="http://schemas.openxmlformats.org/officeDocument/2006/relationships/hyperlink" Target="https://www.jukebox-revival.eu/staging/buis-6h30pi-gold-eh.html" TargetMode="External"/><Relationship Id="rId28" Type="http://schemas.openxmlformats.org/officeDocument/2006/relationships/hyperlink" Target="https://www.distrelec.nl/nl/weerstand-10-kohm-vishay-mbe04140c1002fc100/p/16059922?q=160-59-922&amp;page=1&amp;origPos=1&amp;origPageSize=50&amp;simi=97.5&amp;no-cache=true" TargetMode="External"/><Relationship Id="rId36" Type="http://schemas.openxmlformats.org/officeDocument/2006/relationships/hyperlink" Target="https://nl.mouser.com/search/ProductDetail.aspx?r=588-RA-T2X-51E" TargetMode="External"/><Relationship Id="rId10" Type="http://schemas.openxmlformats.org/officeDocument/2006/relationships/hyperlink" Target="http://www.distrelec.nl/" TargetMode="External"/><Relationship Id="rId19" Type="http://schemas.openxmlformats.org/officeDocument/2006/relationships/hyperlink" Target="https://www.aliexpress.com/item/1PC-Black-Metal-Vintage-Tube-Amplifier-Transformer-Protect-Cover-Box-Case-Enclosure-107x107x115mm-FREE-SHIPPING/1322983369.html" TargetMode="External"/><Relationship Id="rId31" Type="http://schemas.openxmlformats.org/officeDocument/2006/relationships/hyperlink" Target="https://www.jukebox-revival.eu/staging/9-polige-buisvoet-belton-5229.html" TargetMode="External"/><Relationship Id="rId44" Type="http://schemas.openxmlformats.org/officeDocument/2006/relationships/hyperlink" Target="https://www.distrelec.nl/nl/meerslag-instelpotmeter-cermet-500-ohm-lineair-500-mw-vishay-m64y501kb40/p/16434432?q=164-34-432&amp;page=1&amp;origPos=1&amp;origPageSize=50&amp;simi=97.5&amp;no-cache=true" TargetMode="External"/><Relationship Id="rId4" Type="http://schemas.openxmlformats.org/officeDocument/2006/relationships/hyperlink" Target="https://www.distrelec.nl/nl/weerstand-470-kohm-vishay-mbe04140c4703fc100/p/16059954?q=160-59-954&amp;page=1&amp;origPos=1&amp;origPageSize=50&amp;simi=97.5&amp;no-cache=true" TargetMode="External"/><Relationship Id="rId9" Type="http://schemas.openxmlformats.org/officeDocument/2006/relationships/hyperlink" Target="https://www.distrelec.nl/nl/binding-post-mm-rood-sks-kontakttechnik-pkni-20-red/p/14021477?q=140-21-477&amp;page=1&amp;origPos=1&amp;origPageSize=50&amp;simi=97.5&amp;no-cache=true" TargetMode="External"/><Relationship Id="rId14" Type="http://schemas.openxmlformats.org/officeDocument/2006/relationships/hyperlink" Target="http://www.mouser.com/search/ProductDetail.aspx?r=647%2dTVX1E102MCD" TargetMode="External"/><Relationship Id="rId22" Type="http://schemas.openxmlformats.org/officeDocument/2006/relationships/hyperlink" Target="https://www.distrelec.nl/nl/weerstand-470-ohm-vishay-mbe04140c4700fc100/p/16059890?q=160-59-890&amp;page=1&amp;origPos=1&amp;origPageSize=50&amp;simi=97.5&amp;no-cache=true" TargetMode="External"/><Relationship Id="rId27" Type="http://schemas.openxmlformats.org/officeDocument/2006/relationships/hyperlink" Target="https://www.distrelec.nl/nl/weerstand-kohm-vishay-mbe04140c1001fc100/p/16059898?q=160-59-898&amp;page=1&amp;origPos=1&amp;origPageSize=50&amp;simi=97.5&amp;no-cache=true" TargetMode="External"/><Relationship Id="rId30" Type="http://schemas.openxmlformats.org/officeDocument/2006/relationships/hyperlink" Target="https://www.conrad.nl/nl/alphawire-5856-rd005-draad-1-x-062-mm-rood-305-m-1272364.html" TargetMode="External"/><Relationship Id="rId35" Type="http://schemas.openxmlformats.org/officeDocument/2006/relationships/hyperlink" Target="https://www.ebay.nl/itm/4x-BF245C-N-channel-FET-TO92-BF245-NFET-VHF-UHF-RF/111435916214?hash=item19f21923b6:g:ErwAAOSw7NNT7PwB" TargetMode="External"/><Relationship Id="rId43" Type="http://schemas.openxmlformats.org/officeDocument/2006/relationships/hyperlink" Target="https://www.conrad.nl/nl/cinch-connector-flensbus-contacten-recht-neutrik-nf2d0-aantal-polen-2-731044.html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abSelected="1" workbookViewId="0">
      <pane ySplit="1" topLeftCell="A20" activePane="bottomLeft" state="frozen"/>
      <selection activeCell="B1" sqref="B1"/>
      <selection pane="bottomLeft" activeCell="K34" sqref="K34"/>
    </sheetView>
  </sheetViews>
  <sheetFormatPr defaultRowHeight="15" x14ac:dyDescent="0.25"/>
  <cols>
    <col min="1" max="1" width="10.7109375" bestFit="1" customWidth="1"/>
    <col min="2" max="2" width="10.28515625" bestFit="1" customWidth="1"/>
    <col min="3" max="3" width="60.28515625" bestFit="1" customWidth="1"/>
    <col min="4" max="4" width="24.5703125" style="11" bestFit="1" customWidth="1"/>
    <col min="5" max="5" width="21.5703125" bestFit="1" customWidth="1"/>
    <col min="6" max="6" width="7.5703125" style="4" bestFit="1" customWidth="1"/>
    <col min="7" max="7" width="6.5703125" style="4" bestFit="1" customWidth="1"/>
    <col min="8" max="8" width="6.5703125" style="2" bestFit="1" customWidth="1"/>
    <col min="9" max="9" width="7.5703125" style="2" bestFit="1" customWidth="1"/>
    <col min="10" max="10" width="27" bestFit="1" customWidth="1"/>
    <col min="11" max="11" width="134.5703125" bestFit="1" customWidth="1"/>
    <col min="12" max="12" width="7.5703125" style="4" bestFit="1" customWidth="1"/>
    <col min="13" max="13" width="7.7109375" style="4" bestFit="1" customWidth="1"/>
    <col min="14" max="14" width="6.5703125" style="4" bestFit="1" customWidth="1"/>
    <col min="15" max="16" width="7.5703125" style="2" bestFit="1" customWidth="1"/>
    <col min="17" max="17" width="9.140625" style="4"/>
  </cols>
  <sheetData>
    <row r="1" spans="1:17" s="1" customFormat="1" x14ac:dyDescent="0.25">
      <c r="A1" s="1" t="s">
        <v>12</v>
      </c>
      <c r="B1" s="1" t="s">
        <v>11</v>
      </c>
      <c r="C1" s="1" t="s">
        <v>6</v>
      </c>
      <c r="D1" s="10" t="s">
        <v>64</v>
      </c>
      <c r="E1" s="1" t="s">
        <v>10</v>
      </c>
      <c r="F1" s="3" t="s">
        <v>8</v>
      </c>
      <c r="G1" s="3" t="s">
        <v>90</v>
      </c>
      <c r="H1" s="6" t="s">
        <v>28</v>
      </c>
      <c r="I1" s="6" t="s">
        <v>9</v>
      </c>
      <c r="J1" s="1" t="s">
        <v>7</v>
      </c>
      <c r="K1" s="1" t="s">
        <v>15</v>
      </c>
      <c r="L1" s="3"/>
      <c r="M1" s="3"/>
      <c r="N1" s="3"/>
      <c r="O1" s="6"/>
      <c r="P1" s="6"/>
      <c r="Q1" s="3"/>
    </row>
    <row r="2" spans="1:17" x14ac:dyDescent="0.25">
      <c r="A2">
        <v>1</v>
      </c>
      <c r="B2">
        <f>A2*2</f>
        <v>2</v>
      </c>
      <c r="C2" t="s">
        <v>2</v>
      </c>
      <c r="D2" s="11" t="s">
        <v>4</v>
      </c>
      <c r="E2" t="s">
        <v>4</v>
      </c>
      <c r="F2" s="14">
        <v>183.05</v>
      </c>
      <c r="H2" s="2">
        <v>11.75</v>
      </c>
      <c r="I2" s="2">
        <f>(B2*F2)+G2+H2</f>
        <v>377.85</v>
      </c>
      <c r="J2" s="5" t="s">
        <v>77</v>
      </c>
    </row>
    <row r="3" spans="1:17" x14ac:dyDescent="0.25">
      <c r="A3">
        <v>1</v>
      </c>
      <c r="B3">
        <f t="shared" ref="B3:B49" si="0">A3*2</f>
        <v>2</v>
      </c>
      <c r="C3" t="s">
        <v>3</v>
      </c>
      <c r="D3" s="11" t="s">
        <v>5</v>
      </c>
      <c r="E3" t="s">
        <v>5</v>
      </c>
      <c r="F3" s="14">
        <v>101.2</v>
      </c>
      <c r="I3" s="2">
        <f t="shared" ref="I3:I53" si="1">(B3*F3)+G3+H3</f>
        <v>202.4</v>
      </c>
      <c r="J3" s="5" t="s">
        <v>77</v>
      </c>
    </row>
    <row r="4" spans="1:17" x14ac:dyDescent="0.25">
      <c r="A4">
        <v>1</v>
      </c>
      <c r="B4">
        <f t="shared" si="0"/>
        <v>2</v>
      </c>
      <c r="C4" t="s">
        <v>1</v>
      </c>
      <c r="D4" s="11" t="s">
        <v>0</v>
      </c>
      <c r="E4" t="s">
        <v>0</v>
      </c>
      <c r="F4" s="14">
        <v>143.69999999999999</v>
      </c>
      <c r="I4" s="2">
        <f t="shared" si="1"/>
        <v>287.39999999999998</v>
      </c>
      <c r="J4" s="5" t="s">
        <v>77</v>
      </c>
    </row>
    <row r="5" spans="1:17" x14ac:dyDescent="0.25">
      <c r="A5">
        <v>1</v>
      </c>
      <c r="B5">
        <f t="shared" si="0"/>
        <v>2</v>
      </c>
      <c r="C5" t="s">
        <v>23</v>
      </c>
      <c r="D5" s="11" t="s">
        <v>24</v>
      </c>
      <c r="E5" t="s">
        <v>24</v>
      </c>
      <c r="F5" s="14">
        <v>161.1</v>
      </c>
      <c r="I5" s="2">
        <f t="shared" si="1"/>
        <v>322.2</v>
      </c>
      <c r="J5" s="5" t="s">
        <v>77</v>
      </c>
    </row>
    <row r="6" spans="1:17" x14ac:dyDescent="0.25">
      <c r="A6">
        <v>2</v>
      </c>
      <c r="B6">
        <f t="shared" si="0"/>
        <v>4</v>
      </c>
      <c r="C6" t="s">
        <v>21</v>
      </c>
      <c r="D6" s="11" t="s">
        <v>20</v>
      </c>
      <c r="E6" t="s">
        <v>31</v>
      </c>
      <c r="F6" s="14">
        <v>31</v>
      </c>
      <c r="I6" s="2">
        <f t="shared" si="1"/>
        <v>124</v>
      </c>
      <c r="J6" s="5" t="s">
        <v>19</v>
      </c>
    </row>
    <row r="7" spans="1:17" x14ac:dyDescent="0.25">
      <c r="A7">
        <v>2</v>
      </c>
      <c r="B7">
        <f t="shared" si="0"/>
        <v>4</v>
      </c>
      <c r="C7" t="s">
        <v>98</v>
      </c>
      <c r="F7" s="14"/>
      <c r="J7" s="5"/>
      <c r="K7" t="s">
        <v>16</v>
      </c>
    </row>
    <row r="8" spans="1:17" x14ac:dyDescent="0.25">
      <c r="A8">
        <v>2</v>
      </c>
      <c r="B8">
        <f t="shared" si="0"/>
        <v>4</v>
      </c>
      <c r="C8" t="s">
        <v>101</v>
      </c>
      <c r="D8" s="11" t="s">
        <v>100</v>
      </c>
      <c r="E8" t="s">
        <v>100</v>
      </c>
      <c r="F8" s="14">
        <v>27.5</v>
      </c>
      <c r="I8" s="2">
        <f t="shared" si="1"/>
        <v>110</v>
      </c>
      <c r="J8" s="5" t="s">
        <v>19</v>
      </c>
    </row>
    <row r="9" spans="1:17" x14ac:dyDescent="0.25">
      <c r="A9">
        <v>2</v>
      </c>
      <c r="B9">
        <f t="shared" si="0"/>
        <v>4</v>
      </c>
      <c r="C9" t="s">
        <v>76</v>
      </c>
      <c r="D9" s="11" t="s">
        <v>34</v>
      </c>
      <c r="E9" t="s">
        <v>34</v>
      </c>
      <c r="F9" s="14">
        <v>2</v>
      </c>
      <c r="I9" s="2">
        <f t="shared" si="1"/>
        <v>8</v>
      </c>
      <c r="J9" s="5" t="s">
        <v>19</v>
      </c>
    </row>
    <row r="10" spans="1:17" x14ac:dyDescent="0.25">
      <c r="A10">
        <v>1</v>
      </c>
      <c r="B10">
        <f t="shared" si="0"/>
        <v>2</v>
      </c>
      <c r="C10" t="s">
        <v>32</v>
      </c>
      <c r="D10" s="11" t="s">
        <v>33</v>
      </c>
      <c r="E10" t="s">
        <v>33</v>
      </c>
      <c r="F10" s="14">
        <v>55.933999999999997</v>
      </c>
      <c r="H10" s="2">
        <v>31.54</v>
      </c>
      <c r="I10" s="2">
        <f t="shared" si="1"/>
        <v>143.40799999999999</v>
      </c>
      <c r="J10" s="15" t="s">
        <v>107</v>
      </c>
      <c r="K10" t="s">
        <v>92</v>
      </c>
    </row>
    <row r="11" spans="1:17" x14ac:dyDescent="0.25">
      <c r="B11">
        <v>1</v>
      </c>
      <c r="C11" t="s">
        <v>25</v>
      </c>
      <c r="D11" s="11" t="s">
        <v>26</v>
      </c>
      <c r="E11" t="s">
        <v>26</v>
      </c>
      <c r="F11" s="14">
        <v>3.5</v>
      </c>
      <c r="H11" s="2">
        <v>2.5499999999999998</v>
      </c>
      <c r="I11" s="2">
        <f t="shared" si="1"/>
        <v>6.05</v>
      </c>
      <c r="J11" s="15" t="s">
        <v>27</v>
      </c>
    </row>
    <row r="12" spans="1:17" x14ac:dyDescent="0.25">
      <c r="A12">
        <v>1</v>
      </c>
      <c r="B12">
        <f t="shared" si="0"/>
        <v>2</v>
      </c>
      <c r="C12" t="s">
        <v>70</v>
      </c>
      <c r="D12" s="11" t="s">
        <v>71</v>
      </c>
      <c r="E12" t="s">
        <v>72</v>
      </c>
      <c r="F12" s="14">
        <v>0.31</v>
      </c>
      <c r="G12" s="4">
        <f>F12*0.21</f>
        <v>6.5099999999999991E-2</v>
      </c>
      <c r="I12" s="2">
        <f t="shared" si="1"/>
        <v>0.68510000000000004</v>
      </c>
      <c r="J12" s="5" t="s">
        <v>54</v>
      </c>
      <c r="N12" s="2"/>
    </row>
    <row r="13" spans="1:17" x14ac:dyDescent="0.25">
      <c r="A13">
        <v>4</v>
      </c>
      <c r="B13">
        <f t="shared" si="0"/>
        <v>8</v>
      </c>
      <c r="C13" t="s">
        <v>84</v>
      </c>
      <c r="D13" s="11" t="s">
        <v>83</v>
      </c>
      <c r="E13" t="s">
        <v>82</v>
      </c>
      <c r="F13" s="14">
        <v>0.33</v>
      </c>
      <c r="G13" s="4">
        <f t="shared" ref="G13:G41" si="2">F13*0.21</f>
        <v>6.93E-2</v>
      </c>
      <c r="I13" s="2">
        <f t="shared" si="1"/>
        <v>2.7093000000000003</v>
      </c>
      <c r="J13" s="5" t="s">
        <v>54</v>
      </c>
      <c r="N13" s="2"/>
    </row>
    <row r="14" spans="1:17" x14ac:dyDescent="0.25">
      <c r="A14">
        <v>1</v>
      </c>
      <c r="B14">
        <f t="shared" si="0"/>
        <v>2</v>
      </c>
      <c r="C14" t="s">
        <v>75</v>
      </c>
      <c r="D14" s="11" t="s">
        <v>74</v>
      </c>
      <c r="E14" t="s">
        <v>73</v>
      </c>
      <c r="F14" s="14">
        <v>0.84950000000000003</v>
      </c>
      <c r="G14" s="4">
        <f t="shared" si="2"/>
        <v>0.178395</v>
      </c>
      <c r="I14" s="2">
        <f t="shared" si="1"/>
        <v>1.8773950000000001</v>
      </c>
      <c r="J14" s="5" t="s">
        <v>54</v>
      </c>
      <c r="N14" s="2"/>
    </row>
    <row r="15" spans="1:17" x14ac:dyDescent="0.25">
      <c r="A15">
        <v>4</v>
      </c>
      <c r="B15">
        <f t="shared" si="0"/>
        <v>8</v>
      </c>
      <c r="C15" t="s">
        <v>55</v>
      </c>
      <c r="D15" s="11" t="s">
        <v>52</v>
      </c>
      <c r="E15" t="s">
        <v>51</v>
      </c>
      <c r="F15" s="14">
        <v>8.8300000000000003E-2</v>
      </c>
      <c r="G15" s="4">
        <f t="shared" si="2"/>
        <v>1.8543E-2</v>
      </c>
      <c r="I15" s="2">
        <f t="shared" si="1"/>
        <v>0.724943</v>
      </c>
      <c r="J15" s="5" t="s">
        <v>54</v>
      </c>
      <c r="N15" s="2"/>
    </row>
    <row r="16" spans="1:17" x14ac:dyDescent="0.25">
      <c r="A16">
        <v>3</v>
      </c>
      <c r="B16">
        <f t="shared" si="0"/>
        <v>6</v>
      </c>
      <c r="C16" t="s">
        <v>56</v>
      </c>
      <c r="D16" s="11" t="s">
        <v>35</v>
      </c>
      <c r="E16" t="s">
        <v>36</v>
      </c>
      <c r="F16" s="14">
        <v>0.21210000000000001</v>
      </c>
      <c r="G16" s="4">
        <f t="shared" si="2"/>
        <v>4.4540999999999997E-2</v>
      </c>
      <c r="I16" s="2">
        <f t="shared" si="1"/>
        <v>1.3171410000000001</v>
      </c>
      <c r="J16" s="5" t="s">
        <v>54</v>
      </c>
      <c r="N16" s="2"/>
    </row>
    <row r="17" spans="1:17" x14ac:dyDescent="0.25">
      <c r="A17">
        <v>4</v>
      </c>
      <c r="B17">
        <f t="shared" si="0"/>
        <v>8</v>
      </c>
      <c r="C17" t="s">
        <v>57</v>
      </c>
      <c r="D17" s="11" t="s">
        <v>37</v>
      </c>
      <c r="E17" t="s">
        <v>38</v>
      </c>
      <c r="F17" s="14">
        <v>0.21210000000000001</v>
      </c>
      <c r="G17" s="4">
        <f t="shared" si="2"/>
        <v>4.4540999999999997E-2</v>
      </c>
      <c r="I17" s="2">
        <f t="shared" si="1"/>
        <v>1.741341</v>
      </c>
      <c r="J17" s="5" t="s">
        <v>54</v>
      </c>
      <c r="N17" s="2"/>
    </row>
    <row r="18" spans="1:17" s="12" customFormat="1" x14ac:dyDescent="0.25">
      <c r="A18" s="12">
        <v>1</v>
      </c>
      <c r="B18" s="12">
        <f>A18*2</f>
        <v>2</v>
      </c>
      <c r="C18" s="12" t="s">
        <v>123</v>
      </c>
      <c r="D18" s="22">
        <v>402125</v>
      </c>
      <c r="E18" s="12" t="s">
        <v>125</v>
      </c>
      <c r="F18" s="14">
        <v>0.67</v>
      </c>
      <c r="G18" s="14"/>
      <c r="H18" s="13"/>
      <c r="I18" s="13">
        <f>(B18*F18)+G18+H18</f>
        <v>1.34</v>
      </c>
      <c r="J18" s="15" t="s">
        <v>103</v>
      </c>
      <c r="L18" s="14"/>
      <c r="M18" s="14"/>
      <c r="N18" s="13"/>
      <c r="O18" s="13"/>
      <c r="P18" s="13"/>
      <c r="Q18" s="14"/>
    </row>
    <row r="19" spans="1:17" x14ac:dyDescent="0.25">
      <c r="A19">
        <v>6</v>
      </c>
      <c r="B19">
        <f t="shared" si="0"/>
        <v>12</v>
      </c>
      <c r="C19" t="s">
        <v>58</v>
      </c>
      <c r="D19" s="11" t="s">
        <v>40</v>
      </c>
      <c r="E19" t="s">
        <v>39</v>
      </c>
      <c r="F19" s="14">
        <v>0.21210000000000001</v>
      </c>
      <c r="G19" s="4">
        <f t="shared" si="2"/>
        <v>4.4540999999999997E-2</v>
      </c>
      <c r="I19" s="2">
        <f t="shared" si="1"/>
        <v>2.5897410000000005</v>
      </c>
      <c r="J19" s="5" t="s">
        <v>54</v>
      </c>
      <c r="N19" s="2"/>
    </row>
    <row r="20" spans="1:17" s="12" customFormat="1" x14ac:dyDescent="0.25">
      <c r="A20" s="12">
        <v>1</v>
      </c>
      <c r="B20" s="12">
        <f>A20*2</f>
        <v>2</v>
      </c>
      <c r="C20" s="12" t="s">
        <v>124</v>
      </c>
      <c r="D20" s="22">
        <v>402133</v>
      </c>
      <c r="E20" s="12" t="s">
        <v>122</v>
      </c>
      <c r="F20" s="14">
        <v>0.52</v>
      </c>
      <c r="G20" s="14"/>
      <c r="H20" s="13"/>
      <c r="I20" s="13">
        <f>(B20*F20)+G20+H20</f>
        <v>1.04</v>
      </c>
      <c r="J20" s="15" t="s">
        <v>103</v>
      </c>
      <c r="L20" s="14"/>
      <c r="M20" s="14"/>
      <c r="N20" s="13"/>
      <c r="O20" s="13"/>
      <c r="P20" s="13"/>
      <c r="Q20" s="14"/>
    </row>
    <row r="21" spans="1:17" x14ac:dyDescent="0.25">
      <c r="A21">
        <v>1</v>
      </c>
      <c r="B21">
        <f t="shared" si="0"/>
        <v>2</v>
      </c>
      <c r="C21" t="s">
        <v>59</v>
      </c>
      <c r="D21" s="11" t="s">
        <v>42</v>
      </c>
      <c r="E21" t="s">
        <v>41</v>
      </c>
      <c r="F21" s="14">
        <v>0.21210000000000001</v>
      </c>
      <c r="G21" s="4">
        <f t="shared" si="2"/>
        <v>4.4540999999999997E-2</v>
      </c>
      <c r="I21" s="2">
        <f t="shared" si="1"/>
        <v>0.46874100000000002</v>
      </c>
      <c r="J21" s="5" t="s">
        <v>54</v>
      </c>
      <c r="N21" s="2"/>
    </row>
    <row r="22" spans="1:17" x14ac:dyDescent="0.25">
      <c r="A22">
        <v>2</v>
      </c>
      <c r="B22">
        <f t="shared" si="0"/>
        <v>4</v>
      </c>
      <c r="C22" t="s">
        <v>162</v>
      </c>
      <c r="D22" s="11" t="s">
        <v>65</v>
      </c>
      <c r="E22" t="s">
        <v>14</v>
      </c>
      <c r="F22" s="14">
        <v>2.89</v>
      </c>
      <c r="G22" s="4">
        <f t="shared" si="2"/>
        <v>0.6069</v>
      </c>
      <c r="I22" s="2">
        <f t="shared" si="1"/>
        <v>12.1669</v>
      </c>
      <c r="J22" s="5" t="s">
        <v>106</v>
      </c>
      <c r="N22" s="2"/>
    </row>
    <row r="23" spans="1:17" x14ac:dyDescent="0.25">
      <c r="A23">
        <v>1</v>
      </c>
      <c r="B23">
        <f t="shared" si="0"/>
        <v>2</v>
      </c>
      <c r="C23" t="s">
        <v>60</v>
      </c>
      <c r="D23" s="11" t="s">
        <v>44</v>
      </c>
      <c r="E23" t="s">
        <v>43</v>
      </c>
      <c r="F23" s="14">
        <v>0.21210000000000001</v>
      </c>
      <c r="G23" s="4">
        <f t="shared" si="2"/>
        <v>4.4540999999999997E-2</v>
      </c>
      <c r="I23" s="2">
        <f t="shared" si="1"/>
        <v>0.46874100000000002</v>
      </c>
      <c r="J23" s="5" t="s">
        <v>54</v>
      </c>
      <c r="N23" s="2"/>
    </row>
    <row r="24" spans="1:17" x14ac:dyDescent="0.25">
      <c r="A24">
        <v>1</v>
      </c>
      <c r="B24">
        <f t="shared" si="0"/>
        <v>2</v>
      </c>
      <c r="C24" t="s">
        <v>61</v>
      </c>
      <c r="D24" s="11" t="s">
        <v>45</v>
      </c>
      <c r="E24" t="s">
        <v>46</v>
      </c>
      <c r="F24" s="14">
        <v>0.21210000000000001</v>
      </c>
      <c r="G24" s="4">
        <f t="shared" si="2"/>
        <v>4.4540999999999997E-2</v>
      </c>
      <c r="I24" s="2">
        <f t="shared" si="1"/>
        <v>0.46874100000000002</v>
      </c>
      <c r="J24" s="5" t="s">
        <v>54</v>
      </c>
      <c r="N24" s="2"/>
    </row>
    <row r="25" spans="1:17" x14ac:dyDescent="0.25">
      <c r="A25">
        <v>2</v>
      </c>
      <c r="B25">
        <f t="shared" si="0"/>
        <v>4</v>
      </c>
      <c r="C25" t="s">
        <v>62</v>
      </c>
      <c r="D25" s="11" t="s">
        <v>48</v>
      </c>
      <c r="E25" t="s">
        <v>47</v>
      </c>
      <c r="F25" s="14">
        <v>0.21210000000000001</v>
      </c>
      <c r="G25" s="4">
        <f t="shared" si="2"/>
        <v>4.4540999999999997E-2</v>
      </c>
      <c r="I25" s="2">
        <f t="shared" si="1"/>
        <v>0.89294099999999998</v>
      </c>
      <c r="J25" s="5" t="s">
        <v>54</v>
      </c>
      <c r="N25" s="2"/>
    </row>
    <row r="26" spans="1:17" x14ac:dyDescent="0.25">
      <c r="A26">
        <v>1</v>
      </c>
      <c r="B26">
        <f t="shared" si="0"/>
        <v>2</v>
      </c>
      <c r="C26" t="s">
        <v>53</v>
      </c>
      <c r="D26" s="11" t="s">
        <v>66</v>
      </c>
      <c r="E26" t="s">
        <v>13</v>
      </c>
      <c r="F26" s="20">
        <v>0.47199999999999998</v>
      </c>
      <c r="G26" s="4">
        <f t="shared" si="2"/>
        <v>9.9119999999999986E-2</v>
      </c>
      <c r="I26" s="2">
        <f t="shared" si="1"/>
        <v>1.04312</v>
      </c>
      <c r="J26" s="5" t="s">
        <v>106</v>
      </c>
      <c r="N26" s="2"/>
    </row>
    <row r="27" spans="1:17" x14ac:dyDescent="0.25">
      <c r="A27">
        <v>2</v>
      </c>
      <c r="B27">
        <f t="shared" ref="B27" si="3">A27*2</f>
        <v>4</v>
      </c>
      <c r="C27" t="s">
        <v>67</v>
      </c>
      <c r="D27" s="11" t="s">
        <v>69</v>
      </c>
      <c r="E27" t="s">
        <v>68</v>
      </c>
      <c r="F27" s="14">
        <v>0.21210000000000001</v>
      </c>
      <c r="G27" s="4">
        <f t="shared" si="2"/>
        <v>4.4540999999999997E-2</v>
      </c>
      <c r="I27" s="2">
        <f t="shared" si="1"/>
        <v>0.89294099999999998</v>
      </c>
      <c r="J27" s="5" t="s">
        <v>54</v>
      </c>
      <c r="N27" s="2"/>
    </row>
    <row r="28" spans="1:17" x14ac:dyDescent="0.25">
      <c r="A28">
        <v>1</v>
      </c>
      <c r="B28">
        <f t="shared" si="0"/>
        <v>2</v>
      </c>
      <c r="C28" t="s">
        <v>63</v>
      </c>
      <c r="D28" s="11" t="s">
        <v>50</v>
      </c>
      <c r="E28" t="s">
        <v>49</v>
      </c>
      <c r="F28" s="14">
        <v>0.21210000000000001</v>
      </c>
      <c r="G28" s="4">
        <f t="shared" si="2"/>
        <v>4.4540999999999997E-2</v>
      </c>
      <c r="I28" s="2">
        <f t="shared" si="1"/>
        <v>0.46874100000000002</v>
      </c>
      <c r="J28" s="5" t="s">
        <v>54</v>
      </c>
      <c r="N28" s="2"/>
    </row>
    <row r="29" spans="1:17" x14ac:dyDescent="0.25">
      <c r="A29">
        <v>2</v>
      </c>
      <c r="B29">
        <f t="shared" si="0"/>
        <v>4</v>
      </c>
      <c r="C29" t="s">
        <v>81</v>
      </c>
      <c r="D29" s="11" t="s">
        <v>80</v>
      </c>
      <c r="E29" t="s">
        <v>79</v>
      </c>
      <c r="F29" s="14">
        <v>1.28</v>
      </c>
      <c r="G29" s="4">
        <f t="shared" si="2"/>
        <v>0.26879999999999998</v>
      </c>
      <c r="I29" s="2">
        <f t="shared" si="1"/>
        <v>5.3887999999999998</v>
      </c>
      <c r="J29" s="5" t="s">
        <v>54</v>
      </c>
      <c r="N29" s="2"/>
    </row>
    <row r="30" spans="1:17" x14ac:dyDescent="0.25">
      <c r="A30">
        <v>2</v>
      </c>
      <c r="B30">
        <f t="shared" si="0"/>
        <v>4</v>
      </c>
      <c r="C30" t="s">
        <v>22</v>
      </c>
      <c r="D30" s="11" t="s">
        <v>78</v>
      </c>
      <c r="F30" s="14"/>
      <c r="K30" t="s">
        <v>16</v>
      </c>
      <c r="N30" s="2"/>
    </row>
    <row r="31" spans="1:17" x14ac:dyDescent="0.25">
      <c r="A31">
        <v>1</v>
      </c>
      <c r="B31">
        <f t="shared" si="0"/>
        <v>2</v>
      </c>
      <c r="C31" t="s">
        <v>157</v>
      </c>
      <c r="D31" s="11" t="s">
        <v>149</v>
      </c>
      <c r="E31" t="s">
        <v>17</v>
      </c>
      <c r="F31" s="20">
        <v>1.95</v>
      </c>
      <c r="G31" s="4">
        <f t="shared" si="2"/>
        <v>0.40949999999999998</v>
      </c>
      <c r="I31" s="2">
        <f t="shared" si="1"/>
        <v>4.3094999999999999</v>
      </c>
      <c r="J31" s="5" t="s">
        <v>106</v>
      </c>
      <c r="N31" s="2"/>
    </row>
    <row r="32" spans="1:17" x14ac:dyDescent="0.25">
      <c r="A32">
        <v>1</v>
      </c>
      <c r="B32">
        <f t="shared" si="0"/>
        <v>2</v>
      </c>
      <c r="C32" t="s">
        <v>147</v>
      </c>
      <c r="D32" s="11" t="s">
        <v>148</v>
      </c>
      <c r="E32" t="s">
        <v>93</v>
      </c>
      <c r="F32" s="14">
        <v>1.1200000000000001</v>
      </c>
      <c r="G32" s="4">
        <f t="shared" si="2"/>
        <v>0.23520000000000002</v>
      </c>
      <c r="I32" s="2">
        <f t="shared" si="1"/>
        <v>2.4752000000000001</v>
      </c>
      <c r="J32" s="5" t="s">
        <v>106</v>
      </c>
      <c r="N32" s="2"/>
    </row>
    <row r="33" spans="1:17" x14ac:dyDescent="0.25">
      <c r="A33">
        <v>1</v>
      </c>
      <c r="B33">
        <f t="shared" si="0"/>
        <v>2</v>
      </c>
      <c r="C33" t="s">
        <v>156</v>
      </c>
      <c r="D33" s="11" t="s">
        <v>153</v>
      </c>
      <c r="E33" t="s">
        <v>94</v>
      </c>
      <c r="F33" s="14">
        <v>66.55</v>
      </c>
      <c r="G33" s="4">
        <f t="shared" si="2"/>
        <v>13.975499999999998</v>
      </c>
      <c r="I33" s="2">
        <f t="shared" si="1"/>
        <v>147.07550000000001</v>
      </c>
      <c r="J33" s="5" t="s">
        <v>106</v>
      </c>
      <c r="K33" s="4"/>
      <c r="N33" s="2"/>
    </row>
    <row r="34" spans="1:17" x14ac:dyDescent="0.25">
      <c r="A34">
        <v>1</v>
      </c>
      <c r="B34">
        <f t="shared" ref="B34" si="4">A34*2</f>
        <v>2</v>
      </c>
      <c r="C34" t="s">
        <v>155</v>
      </c>
      <c r="D34" s="11" t="s">
        <v>152</v>
      </c>
      <c r="E34" t="s">
        <v>144</v>
      </c>
      <c r="F34" s="14">
        <v>5.03</v>
      </c>
      <c r="G34" s="4">
        <f t="shared" si="2"/>
        <v>1.0563</v>
      </c>
      <c r="I34" s="2">
        <f t="shared" si="1"/>
        <v>11.116300000000001</v>
      </c>
      <c r="J34" s="15" t="s">
        <v>106</v>
      </c>
      <c r="K34" s="4" t="s">
        <v>145</v>
      </c>
      <c r="N34" s="2"/>
    </row>
    <row r="35" spans="1:17" ht="16.5" x14ac:dyDescent="0.25">
      <c r="A35">
        <v>2</v>
      </c>
      <c r="B35">
        <f t="shared" si="0"/>
        <v>4</v>
      </c>
      <c r="C35" t="s">
        <v>150</v>
      </c>
      <c r="D35" s="11" t="s">
        <v>151</v>
      </c>
      <c r="E35" t="s">
        <v>18</v>
      </c>
      <c r="F35" s="14">
        <v>1.9</v>
      </c>
      <c r="G35" s="4">
        <f t="shared" si="2"/>
        <v>0.39899999999999997</v>
      </c>
      <c r="I35" s="2">
        <f t="shared" si="1"/>
        <v>7.9989999999999997</v>
      </c>
      <c r="J35" s="5" t="s">
        <v>106</v>
      </c>
      <c r="K35" s="7"/>
      <c r="L35" s="8"/>
      <c r="M35" s="8"/>
      <c r="N35" s="2"/>
    </row>
    <row r="36" spans="1:17" s="12" customFormat="1" ht="16.5" x14ac:dyDescent="0.25">
      <c r="B36" s="12">
        <v>1</v>
      </c>
      <c r="C36" s="12" t="s">
        <v>159</v>
      </c>
      <c r="D36" s="19" t="s">
        <v>160</v>
      </c>
      <c r="E36" s="12" t="s">
        <v>161</v>
      </c>
      <c r="F36" s="14">
        <v>4.79</v>
      </c>
      <c r="G36" s="14"/>
      <c r="H36" s="13"/>
      <c r="I36" s="13">
        <f t="shared" si="1"/>
        <v>4.79</v>
      </c>
      <c r="J36" s="15" t="s">
        <v>103</v>
      </c>
      <c r="K36" s="17"/>
      <c r="L36" s="18"/>
      <c r="M36" s="18"/>
      <c r="N36" s="13"/>
      <c r="O36" s="13"/>
      <c r="P36" s="13"/>
      <c r="Q36" s="14"/>
    </row>
    <row r="37" spans="1:17" s="12" customFormat="1" ht="16.5" x14ac:dyDescent="0.25">
      <c r="A37" s="12">
        <v>1</v>
      </c>
      <c r="B37" s="12">
        <f t="shared" si="0"/>
        <v>2</v>
      </c>
      <c r="C37" s="12" t="s">
        <v>118</v>
      </c>
      <c r="D37" s="19" t="s">
        <v>119</v>
      </c>
      <c r="E37" s="12" t="s">
        <v>120</v>
      </c>
      <c r="F37" s="14">
        <v>2.35</v>
      </c>
      <c r="G37" s="14">
        <f t="shared" ref="G37" si="5">F37*0.21</f>
        <v>0.49349999999999999</v>
      </c>
      <c r="H37" s="13"/>
      <c r="I37" s="13">
        <f t="shared" ref="I37" si="6">(B37*F37)+G37+H37</f>
        <v>5.1935000000000002</v>
      </c>
      <c r="J37" s="15" t="s">
        <v>106</v>
      </c>
      <c r="K37" s="17"/>
      <c r="L37" s="18"/>
      <c r="M37" s="18"/>
      <c r="N37" s="13"/>
      <c r="O37" s="13"/>
      <c r="P37" s="13"/>
      <c r="Q37" s="14"/>
    </row>
    <row r="38" spans="1:17" s="12" customFormat="1" ht="16.5" x14ac:dyDescent="0.25">
      <c r="A38" s="12">
        <v>21</v>
      </c>
      <c r="B38" s="12">
        <f t="shared" si="0"/>
        <v>42</v>
      </c>
      <c r="C38" s="12" t="s">
        <v>143</v>
      </c>
      <c r="D38" s="19" t="s">
        <v>117</v>
      </c>
      <c r="E38" s="12" t="s">
        <v>116</v>
      </c>
      <c r="F38" s="14">
        <v>1.57</v>
      </c>
      <c r="G38" s="14">
        <f t="shared" ref="G38" si="7">F38*0.21</f>
        <v>0.32969999999999999</v>
      </c>
      <c r="H38" s="13"/>
      <c r="I38" s="13">
        <f t="shared" ref="I38:I39" si="8">(B38*F38)+G38+H38</f>
        <v>66.2697</v>
      </c>
      <c r="J38" s="15" t="s">
        <v>106</v>
      </c>
      <c r="K38" s="17"/>
      <c r="L38" s="18"/>
      <c r="M38" s="18"/>
      <c r="N38" s="13"/>
      <c r="O38" s="13"/>
      <c r="P38" s="13"/>
      <c r="Q38" s="14"/>
    </row>
    <row r="39" spans="1:17" s="12" customFormat="1" ht="16.5" x14ac:dyDescent="0.25">
      <c r="A39" s="12">
        <v>8</v>
      </c>
      <c r="B39" s="12">
        <f t="shared" si="0"/>
        <v>16</v>
      </c>
      <c r="C39" s="12" t="s">
        <v>142</v>
      </c>
      <c r="D39" s="19" t="s">
        <v>141</v>
      </c>
      <c r="F39" s="14"/>
      <c r="G39" s="14"/>
      <c r="H39" s="13"/>
      <c r="I39" s="13"/>
      <c r="J39" s="15"/>
      <c r="K39" s="12" t="s">
        <v>16</v>
      </c>
      <c r="L39" s="18"/>
      <c r="M39" s="18"/>
      <c r="N39" s="13"/>
      <c r="O39" s="13"/>
      <c r="P39" s="13"/>
      <c r="Q39" s="14"/>
    </row>
    <row r="40" spans="1:17" x14ac:dyDescent="0.25">
      <c r="A40">
        <v>1</v>
      </c>
      <c r="B40">
        <f t="shared" si="0"/>
        <v>2</v>
      </c>
      <c r="C40" s="12" t="s">
        <v>146</v>
      </c>
      <c r="D40" s="11" t="s">
        <v>85</v>
      </c>
      <c r="E40" t="s">
        <v>86</v>
      </c>
      <c r="F40" s="14">
        <v>6.18</v>
      </c>
      <c r="G40" s="4">
        <f t="shared" si="2"/>
        <v>1.2977999999999998</v>
      </c>
      <c r="I40" s="2">
        <f t="shared" si="1"/>
        <v>13.6578</v>
      </c>
      <c r="J40" s="5" t="s">
        <v>54</v>
      </c>
      <c r="N40" s="2"/>
    </row>
    <row r="41" spans="1:17" x14ac:dyDescent="0.25">
      <c r="A41">
        <v>1</v>
      </c>
      <c r="B41">
        <f t="shared" si="0"/>
        <v>2</v>
      </c>
      <c r="C41" t="s">
        <v>87</v>
      </c>
      <c r="D41" s="11" t="s">
        <v>88</v>
      </c>
      <c r="E41" t="s">
        <v>89</v>
      </c>
      <c r="F41" s="14">
        <v>6.1</v>
      </c>
      <c r="G41" s="4">
        <f t="shared" si="2"/>
        <v>1.2809999999999999</v>
      </c>
      <c r="I41" s="2">
        <f t="shared" si="1"/>
        <v>13.481</v>
      </c>
      <c r="J41" s="5" t="s">
        <v>54</v>
      </c>
      <c r="N41" s="2"/>
    </row>
    <row r="42" spans="1:17" x14ac:dyDescent="0.25">
      <c r="A42">
        <v>1</v>
      </c>
      <c r="B42">
        <f t="shared" si="0"/>
        <v>2</v>
      </c>
      <c r="C42" t="s">
        <v>140</v>
      </c>
      <c r="D42" s="11" t="s">
        <v>96</v>
      </c>
      <c r="E42" t="s">
        <v>96</v>
      </c>
      <c r="F42" s="14">
        <v>10.93</v>
      </c>
      <c r="H42" s="2">
        <v>79.03</v>
      </c>
      <c r="I42" s="2">
        <f t="shared" si="1"/>
        <v>100.89</v>
      </c>
      <c r="J42" s="5" t="s">
        <v>95</v>
      </c>
      <c r="K42" t="s">
        <v>99</v>
      </c>
      <c r="N42" s="2"/>
    </row>
    <row r="43" spans="1:17" x14ac:dyDescent="0.25">
      <c r="A43">
        <v>3</v>
      </c>
      <c r="B43">
        <f t="shared" si="0"/>
        <v>6</v>
      </c>
      <c r="C43" t="s">
        <v>139</v>
      </c>
      <c r="D43" s="11" t="s">
        <v>97</v>
      </c>
      <c r="E43" t="s">
        <v>97</v>
      </c>
      <c r="F43" s="14">
        <v>9.98</v>
      </c>
      <c r="I43" s="2">
        <f t="shared" si="1"/>
        <v>59.88</v>
      </c>
      <c r="J43" s="5" t="s">
        <v>95</v>
      </c>
      <c r="N43" s="2"/>
    </row>
    <row r="44" spans="1:17" s="12" customFormat="1" x14ac:dyDescent="0.25">
      <c r="A44" s="12">
        <v>1</v>
      </c>
      <c r="B44" s="12">
        <f t="shared" ref="B44" si="9">A44*2</f>
        <v>2</v>
      </c>
      <c r="C44" s="12" t="s">
        <v>138</v>
      </c>
      <c r="D44" s="19" t="s">
        <v>126</v>
      </c>
      <c r="E44" s="12" t="s">
        <v>121</v>
      </c>
      <c r="F44" s="14">
        <v>6.17</v>
      </c>
      <c r="G44" s="14"/>
      <c r="H44" s="13"/>
      <c r="I44" s="13">
        <f t="shared" si="1"/>
        <v>12.34</v>
      </c>
      <c r="J44" s="15" t="s">
        <v>103</v>
      </c>
      <c r="L44" s="14"/>
      <c r="M44" s="14"/>
      <c r="N44" s="13"/>
      <c r="O44" s="13"/>
      <c r="P44" s="13"/>
      <c r="Q44" s="14"/>
    </row>
    <row r="45" spans="1:17" s="12" customFormat="1" x14ac:dyDescent="0.25">
      <c r="A45" s="12">
        <v>1</v>
      </c>
      <c r="B45" s="12">
        <f t="shared" ref="B45" si="10">A45*2</f>
        <v>2</v>
      </c>
      <c r="C45" s="12" t="s">
        <v>137</v>
      </c>
      <c r="D45" s="19" t="s">
        <v>127</v>
      </c>
      <c r="E45" s="12" t="s">
        <v>128</v>
      </c>
      <c r="F45" s="14">
        <v>3.08</v>
      </c>
      <c r="G45" s="14"/>
      <c r="H45" s="13"/>
      <c r="I45" s="13">
        <f t="shared" ref="I45" si="11">(B45*F45)+G45+H45</f>
        <v>6.16</v>
      </c>
      <c r="J45" s="15" t="s">
        <v>103</v>
      </c>
      <c r="L45" s="14"/>
      <c r="M45" s="14"/>
      <c r="N45" s="13"/>
      <c r="O45" s="13"/>
      <c r="P45" s="13"/>
      <c r="Q45" s="14"/>
    </row>
    <row r="46" spans="1:17" s="12" customFormat="1" x14ac:dyDescent="0.25">
      <c r="A46" s="12">
        <v>1</v>
      </c>
      <c r="B46" s="12">
        <f t="shared" ref="B46" si="12">A46*2</f>
        <v>2</v>
      </c>
      <c r="C46" s="12" t="s">
        <v>136</v>
      </c>
      <c r="D46" s="19" t="s">
        <v>129</v>
      </c>
      <c r="E46" s="12" t="s">
        <v>130</v>
      </c>
      <c r="F46" s="14">
        <v>6.81</v>
      </c>
      <c r="G46" s="14"/>
      <c r="H46" s="13"/>
      <c r="I46" s="13">
        <f t="shared" ref="I46" si="13">(B46*F46)+G46+H46</f>
        <v>13.62</v>
      </c>
      <c r="J46" s="15" t="s">
        <v>103</v>
      </c>
      <c r="L46" s="14"/>
      <c r="M46" s="14"/>
      <c r="N46" s="13"/>
      <c r="O46" s="13"/>
      <c r="P46" s="13"/>
      <c r="Q46" s="14"/>
    </row>
    <row r="47" spans="1:17" s="12" customFormat="1" x14ac:dyDescent="0.25">
      <c r="A47" s="12">
        <v>1</v>
      </c>
      <c r="B47" s="12">
        <f t="shared" ref="B47" si="14">A47*2</f>
        <v>2</v>
      </c>
      <c r="C47" s="12" t="s">
        <v>134</v>
      </c>
      <c r="D47" s="19" t="s">
        <v>132</v>
      </c>
      <c r="E47" s="12" t="s">
        <v>133</v>
      </c>
      <c r="F47" s="14">
        <v>5.46</v>
      </c>
      <c r="G47" s="14"/>
      <c r="H47" s="13"/>
      <c r="I47" s="13">
        <f t="shared" ref="I47" si="15">(B47*F47)+G47+H47</f>
        <v>10.92</v>
      </c>
      <c r="J47" s="15" t="s">
        <v>103</v>
      </c>
      <c r="L47" s="14"/>
      <c r="M47" s="14"/>
      <c r="N47" s="13"/>
      <c r="O47" s="13"/>
      <c r="P47" s="13"/>
      <c r="Q47" s="14"/>
    </row>
    <row r="48" spans="1:17" x14ac:dyDescent="0.25">
      <c r="B48">
        <v>1</v>
      </c>
      <c r="C48" t="s">
        <v>135</v>
      </c>
      <c r="D48" t="s">
        <v>131</v>
      </c>
      <c r="E48" t="s">
        <v>105</v>
      </c>
      <c r="F48" s="14">
        <v>50.01</v>
      </c>
      <c r="I48" s="2">
        <f t="shared" si="1"/>
        <v>50.01</v>
      </c>
      <c r="J48" s="5" t="s">
        <v>103</v>
      </c>
      <c r="N48" s="2"/>
    </row>
    <row r="49" spans="1:17" x14ac:dyDescent="0.25">
      <c r="A49">
        <v>22</v>
      </c>
      <c r="B49">
        <f t="shared" si="0"/>
        <v>44</v>
      </c>
      <c r="C49" t="s">
        <v>102</v>
      </c>
      <c r="D49" s="11" t="s">
        <v>158</v>
      </c>
      <c r="E49" t="s">
        <v>104</v>
      </c>
      <c r="F49" s="14">
        <v>0.27</v>
      </c>
      <c r="I49" s="2">
        <f t="shared" si="1"/>
        <v>11.88</v>
      </c>
      <c r="J49" s="5" t="s">
        <v>103</v>
      </c>
      <c r="N49" s="2"/>
    </row>
    <row r="50" spans="1:17" s="12" customFormat="1" x14ac:dyDescent="0.25">
      <c r="A50" s="12">
        <v>4</v>
      </c>
      <c r="B50" s="12">
        <f>A50*2</f>
        <v>8</v>
      </c>
      <c r="C50" s="12" t="s">
        <v>29</v>
      </c>
      <c r="D50" s="19" t="s">
        <v>30</v>
      </c>
      <c r="E50" s="12" t="s">
        <v>30</v>
      </c>
      <c r="F50" s="14">
        <v>0.6</v>
      </c>
      <c r="G50" s="14"/>
      <c r="H50" s="13"/>
      <c r="I50" s="13">
        <f t="shared" ref="I50" si="16">(B50*F50)+G50+H50</f>
        <v>4.8</v>
      </c>
      <c r="J50" s="15" t="s">
        <v>19</v>
      </c>
      <c r="L50" s="14"/>
      <c r="M50" s="14"/>
      <c r="N50" s="14"/>
      <c r="O50" s="13"/>
      <c r="P50" s="13"/>
      <c r="Q50" s="14"/>
    </row>
    <row r="51" spans="1:17" x14ac:dyDescent="0.25">
      <c r="C51" s="1" t="s">
        <v>108</v>
      </c>
      <c r="N51" s="2"/>
    </row>
    <row r="52" spans="1:17" x14ac:dyDescent="0.25">
      <c r="A52" s="12">
        <v>1</v>
      </c>
      <c r="B52" s="12">
        <f t="shared" ref="B52:B53" si="17">A52*2</f>
        <v>2</v>
      </c>
      <c r="C52" s="12" t="s">
        <v>114</v>
      </c>
      <c r="D52" s="12" t="s">
        <v>110</v>
      </c>
      <c r="E52" s="12" t="s">
        <v>109</v>
      </c>
      <c r="F52" s="14">
        <v>3.6</v>
      </c>
      <c r="G52" s="14">
        <f t="shared" ref="G52:G53" si="18">F52*0.21</f>
        <v>0.75600000000000001</v>
      </c>
      <c r="I52" s="2">
        <f t="shared" si="1"/>
        <v>7.9560000000000004</v>
      </c>
      <c r="J52" s="5" t="s">
        <v>106</v>
      </c>
      <c r="N52" s="2"/>
    </row>
    <row r="53" spans="1:17" x14ac:dyDescent="0.25">
      <c r="A53" s="12">
        <v>1</v>
      </c>
      <c r="B53" s="12">
        <f t="shared" si="17"/>
        <v>2</v>
      </c>
      <c r="C53" s="12" t="s">
        <v>113</v>
      </c>
      <c r="D53" s="12" t="s">
        <v>111</v>
      </c>
      <c r="E53" s="12" t="s">
        <v>112</v>
      </c>
      <c r="F53" s="14">
        <v>3.5</v>
      </c>
      <c r="G53" s="4">
        <f t="shared" si="18"/>
        <v>0.73499999999999999</v>
      </c>
      <c r="I53" s="2">
        <f t="shared" si="1"/>
        <v>7.7350000000000003</v>
      </c>
      <c r="J53" s="15" t="s">
        <v>106</v>
      </c>
      <c r="N53" s="2"/>
    </row>
    <row r="55" spans="1:17" x14ac:dyDescent="0.25">
      <c r="A55" s="12"/>
      <c r="B55" s="12"/>
    </row>
    <row r="56" spans="1:17" x14ac:dyDescent="0.25">
      <c r="F56" s="6" t="s">
        <v>115</v>
      </c>
      <c r="H56" s="2">
        <f>SUM(H8:H55)</f>
        <v>113.12</v>
      </c>
      <c r="I56" s="21">
        <f>SUM(I2:I55)</f>
        <v>2180.1511270000001</v>
      </c>
      <c r="O56" s="9"/>
      <c r="P56" s="6"/>
    </row>
    <row r="57" spans="1:17" x14ac:dyDescent="0.25">
      <c r="F57" s="16" t="s">
        <v>91</v>
      </c>
      <c r="H57" s="9" t="s">
        <v>154</v>
      </c>
      <c r="I57" s="16">
        <f>H56+I56</f>
        <v>2293.271127</v>
      </c>
    </row>
    <row r="58" spans="1:17" x14ac:dyDescent="0.25">
      <c r="E58" s="2"/>
    </row>
  </sheetData>
  <hyperlinks>
    <hyperlink ref="J2" r:id="rId1"/>
    <hyperlink ref="J6" r:id="rId2"/>
    <hyperlink ref="J15" r:id="rId3"/>
    <hyperlink ref="J28" r:id="rId4"/>
    <hyperlink ref="J27" r:id="rId5"/>
    <hyperlink ref="J14" r:id="rId6"/>
    <hyperlink ref="J3:J5" r:id="rId7" display="Acoustic Dimension"/>
    <hyperlink ref="J13" r:id="rId8"/>
    <hyperlink ref="J40" r:id="rId9"/>
    <hyperlink ref="J41" r:id="rId10"/>
    <hyperlink ref="J22" r:id="rId11"/>
    <hyperlink ref="J26" r:id="rId12"/>
    <hyperlink ref="J31" r:id="rId13"/>
    <hyperlink ref="J35" r:id="rId14"/>
    <hyperlink ref="J32" r:id="rId15"/>
    <hyperlink ref="J33" r:id="rId16"/>
    <hyperlink ref="J34" r:id="rId17"/>
    <hyperlink ref="J42" r:id="rId18"/>
    <hyperlink ref="J43" r:id="rId19"/>
    <hyperlink ref="J12" r:id="rId20"/>
    <hyperlink ref="J16" r:id="rId21"/>
    <hyperlink ref="J17" r:id="rId22"/>
    <hyperlink ref="J8" r:id="rId23"/>
    <hyperlink ref="J23" r:id="rId24"/>
    <hyperlink ref="J25" r:id="rId25"/>
    <hyperlink ref="J24" r:id="rId26"/>
    <hyperlink ref="J19" r:id="rId27"/>
    <hyperlink ref="J21" r:id="rId28"/>
    <hyperlink ref="J49" r:id="rId29"/>
    <hyperlink ref="J48" r:id="rId30"/>
    <hyperlink ref="J9" r:id="rId31"/>
    <hyperlink ref="J52" r:id="rId32"/>
    <hyperlink ref="J53" r:id="rId33"/>
    <hyperlink ref="J38" r:id="rId34"/>
    <hyperlink ref="J11" r:id="rId35"/>
    <hyperlink ref="J37" r:id="rId36"/>
    <hyperlink ref="J10" r:id="rId37"/>
    <hyperlink ref="J20" r:id="rId38"/>
    <hyperlink ref="J18" r:id="rId39"/>
    <hyperlink ref="J44" r:id="rId40"/>
    <hyperlink ref="J45" r:id="rId41"/>
    <hyperlink ref="J46" r:id="rId42"/>
    <hyperlink ref="J47" r:id="rId43"/>
    <hyperlink ref="J29" r:id="rId44"/>
    <hyperlink ref="J50" r:id="rId45"/>
    <hyperlink ref="J36" r:id="rId46"/>
  </hyperlinks>
  <pageMargins left="0.7" right="0.7" top="0.75" bottom="0.75" header="0.3" footer="0.3"/>
  <pageSetup paperSize="9" orientation="portrait" horizontalDpi="300" verticalDpi="300" r:id="rId4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aliexpress.com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2016-10-22T19:17:08Z</dcterms:created>
  <dcterms:modified xsi:type="dcterms:W3CDTF">2017-11-04T23:51:34Z</dcterms:modified>
</cp:coreProperties>
</file>